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345" windowHeight="4035"/>
  </bookViews>
  <sheets>
    <sheet name="Ivóvíz" sheetId="2" r:id="rId1"/>
    <sheet name="Szennyvíz" sheetId="3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2"/>
  <c r="E4"/>
  <c r="E14" i="3"/>
  <c r="G15" i="2" l="1"/>
  <c r="G14" i="3" l="1"/>
  <c r="G11"/>
  <c r="E8"/>
  <c r="E8" i="2"/>
  <c r="E19" s="1"/>
  <c r="G15" i="3" l="1"/>
  <c r="G16" s="1"/>
  <c r="E5" i="2"/>
  <c r="G11" l="1"/>
  <c r="I11" i="3"/>
  <c r="I15" s="1"/>
  <c r="I16" s="1"/>
  <c r="E11"/>
  <c r="E5"/>
  <c r="I2"/>
  <c r="G2"/>
  <c r="I8" i="2"/>
  <c r="I15"/>
  <c r="I11"/>
  <c r="I2"/>
  <c r="G8"/>
  <c r="G2"/>
  <c r="E11"/>
  <c r="E23" s="1"/>
  <c r="G19" l="1"/>
  <c r="G20" s="1"/>
  <c r="E15" i="3"/>
  <c r="E16" s="1"/>
  <c r="E18" s="1"/>
  <c r="E19"/>
  <c r="E20" i="2"/>
  <c r="E22" s="1"/>
  <c r="I19"/>
  <c r="I20" s="1"/>
  <c r="G3" i="3"/>
  <c r="G3" i="2"/>
  <c r="G23" s="1"/>
  <c r="G19" i="3" l="1"/>
  <c r="I3" s="1"/>
  <c r="G5"/>
  <c r="G18"/>
  <c r="G5" i="2"/>
  <c r="G22" s="1"/>
  <c r="I3"/>
  <c r="I23" s="1"/>
  <c r="I5" i="3" l="1"/>
  <c r="I18" s="1"/>
  <c r="I19"/>
  <c r="I5" i="2"/>
  <c r="I22" s="1"/>
</calcChain>
</file>

<file path=xl/sharedStrings.xml><?xml version="1.0" encoding="utf-8"?>
<sst xmlns="http://schemas.openxmlformats.org/spreadsheetml/2006/main" count="64" uniqueCount="26">
  <si>
    <t>I. ütem</t>
  </si>
  <si>
    <t>Előző ütemből áthozott, bérleti díjból maradt összeg</t>
  </si>
  <si>
    <t>Adott ütemben fizetett bérleti díj</t>
  </si>
  <si>
    <t>II. ütem</t>
  </si>
  <si>
    <t>III. ütem</t>
  </si>
  <si>
    <t>Kalkulált pályázati forrás</t>
  </si>
  <si>
    <t>Bérleti díjból fedezve</t>
  </si>
  <si>
    <t>Pályázai forrásból fedezve</t>
  </si>
  <si>
    <t>Beruházások</t>
  </si>
  <si>
    <t>Összesen</t>
  </si>
  <si>
    <t>Összes beruházás</t>
  </si>
  <si>
    <t>Források</t>
  </si>
  <si>
    <t>Mindösszes forrás</t>
  </si>
  <si>
    <t>Mindösszes tervezett kiadás</t>
  </si>
  <si>
    <t>Mérleg</t>
  </si>
  <si>
    <t>Ebből bérleti díj maradvány:</t>
  </si>
  <si>
    <t>Bérleti díjból és/vagy pályázati forrásból fedezve</t>
  </si>
  <si>
    <t>Új ellátó csővezeték építése (északi ipartelep)</t>
  </si>
  <si>
    <t>Kisújszállás Petőfi utcai szennyvíz nyomóvezeték építése 1103 fm hosszban</t>
  </si>
  <si>
    <t>IVÓVÍZ</t>
  </si>
  <si>
    <t>SZENNYVÍZ</t>
  </si>
  <si>
    <t>Rendkívüli helyzetből adódó azonnali feladatok</t>
  </si>
  <si>
    <t>Külső forrásból fedezve</t>
  </si>
  <si>
    <t>Települési vízellátó rendszer (Márialaka)</t>
  </si>
  <si>
    <t>Új csatornaszakasz építése (északi ipartelep)</t>
  </si>
  <si>
    <t>Kisújszállás, Baross utcán tervezett ivóvíz gerincvezeték</t>
  </si>
</sst>
</file>

<file path=xl/styles.xml><?xml version="1.0" encoding="utf-8"?>
<styleSheet xmlns="http://schemas.openxmlformats.org/spreadsheetml/2006/main">
  <numFmts count="1">
    <numFmt numFmtId="43" formatCode="_-* #,##0.00\ _F_t_-;\-* #,##0.00\ _F_t_-;_-* &quot;-&quot;??\ _F_t_-;_-@_-"/>
  </numFmts>
  <fonts count="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9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i/>
      <u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0">
    <xf numFmtId="0" fontId="0" fillId="0" borderId="0" xfId="0"/>
    <xf numFmtId="1" fontId="2" fillId="0" borderId="1" xfId="1" applyNumberFormat="1" applyFont="1" applyBorder="1" applyAlignment="1">
      <alignment horizontal="center" wrapText="1"/>
    </xf>
    <xf numFmtId="1" fontId="3" fillId="0" borderId="1" xfId="1" applyNumberFormat="1" applyFont="1" applyBorder="1" applyAlignment="1">
      <alignment horizontal="center" wrapText="1"/>
    </xf>
    <xf numFmtId="1" fontId="6" fillId="0" borderId="1" xfId="1" applyNumberFormat="1" applyFont="1" applyBorder="1" applyAlignment="1">
      <alignment horizontal="center"/>
    </xf>
    <xf numFmtId="0" fontId="0" fillId="0" borderId="3" xfId="0" applyBorder="1" applyAlignment="1"/>
    <xf numFmtId="1" fontId="0" fillId="0" borderId="3" xfId="1" applyNumberFormat="1" applyFont="1" applyFill="1" applyBorder="1" applyAlignment="1">
      <alignment vertical="center" wrapText="1"/>
    </xf>
    <xf numFmtId="0" fontId="0" fillId="0" borderId="2" xfId="0" applyBorder="1" applyAlignment="1"/>
    <xf numFmtId="1" fontId="0" fillId="0" borderId="2" xfId="1" applyNumberFormat="1" applyFont="1" applyFill="1" applyBorder="1" applyAlignment="1">
      <alignment vertical="center" wrapText="1"/>
    </xf>
    <xf numFmtId="1" fontId="0" fillId="0" borderId="0" xfId="0" applyNumberFormat="1"/>
    <xf numFmtId="1" fontId="3" fillId="0" borderId="5" xfId="1" applyNumberFormat="1" applyFont="1" applyBorder="1" applyAlignment="1">
      <alignment horizontal="center" wrapText="1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/>
    <xf numFmtId="0" fontId="1" fillId="0" borderId="0" xfId="0" applyFont="1"/>
    <xf numFmtId="0" fontId="0" fillId="0" borderId="4" xfId="0" applyBorder="1" applyAlignment="1">
      <alignment vertical="center"/>
    </xf>
    <xf numFmtId="1" fontId="2" fillId="0" borderId="5" xfId="1" applyNumberFormat="1" applyFont="1" applyBorder="1" applyAlignment="1">
      <alignment horizontal="center" wrapText="1"/>
    </xf>
    <xf numFmtId="1" fontId="4" fillId="0" borderId="6" xfId="1" applyNumberFormat="1" applyFont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11" xfId="0" applyBorder="1" applyAlignment="1"/>
    <xf numFmtId="1" fontId="3" fillId="0" borderId="3" xfId="1" applyNumberFormat="1" applyFont="1" applyBorder="1" applyAlignment="1">
      <alignment horizontal="center" wrapText="1"/>
    </xf>
    <xf numFmtId="1" fontId="3" fillId="0" borderId="7" xfId="1" applyNumberFormat="1" applyFont="1" applyBorder="1" applyAlignment="1">
      <alignment horizontal="center" wrapText="1"/>
    </xf>
    <xf numFmtId="0" fontId="0" fillId="0" borderId="7" xfId="0" applyBorder="1"/>
    <xf numFmtId="0" fontId="0" fillId="2" borderId="1" xfId="0" applyFill="1" applyBorder="1"/>
    <xf numFmtId="1" fontId="0" fillId="0" borderId="4" xfId="1" applyNumberFormat="1" applyFont="1" applyBorder="1" applyAlignment="1">
      <alignment horizontal="left" wrapText="1"/>
    </xf>
    <xf numFmtId="1" fontId="2" fillId="0" borderId="7" xfId="1" applyNumberFormat="1" applyFont="1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  <xf numFmtId="1" fontId="0" fillId="0" borderId="4" xfId="1" applyNumberFormat="1" applyFont="1" applyBorder="1" applyAlignment="1">
      <alignment horizontal="center" wrapText="1"/>
    </xf>
    <xf numFmtId="0" fontId="0" fillId="0" borderId="5" xfId="0" applyBorder="1" applyAlignment="1">
      <alignment vertical="center"/>
    </xf>
    <xf numFmtId="0" fontId="0" fillId="0" borderId="6" xfId="0" applyBorder="1" applyAlignment="1"/>
    <xf numFmtId="0" fontId="0" fillId="0" borderId="1" xfId="0" applyBorder="1" applyAlignment="1">
      <alignment horizontal="center"/>
    </xf>
    <xf numFmtId="1" fontId="3" fillId="0" borderId="1" xfId="1" applyNumberFormat="1" applyFont="1" applyBorder="1" applyAlignment="1">
      <alignment horizontal="left" wrapText="1"/>
    </xf>
    <xf numFmtId="1" fontId="2" fillId="0" borderId="1" xfId="1" applyNumberFormat="1" applyFont="1" applyBorder="1" applyAlignment="1">
      <alignment horizontal="left" wrapText="1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 vertical="center" wrapText="1"/>
    </xf>
    <xf numFmtId="0" fontId="0" fillId="0" borderId="0" xfId="0" applyAlignment="1">
      <alignment horizontal="left" wrapText="1"/>
    </xf>
    <xf numFmtId="3" fontId="3" fillId="0" borderId="7" xfId="1" applyNumberFormat="1" applyFont="1" applyBorder="1" applyAlignment="1">
      <alignment horizontal="center" wrapText="1"/>
    </xf>
    <xf numFmtId="3" fontId="3" fillId="0" borderId="1" xfId="1" applyNumberFormat="1" applyFont="1" applyBorder="1" applyAlignment="1">
      <alignment horizontal="center" wrapText="1"/>
    </xf>
    <xf numFmtId="3" fontId="0" fillId="0" borderId="0" xfId="0" applyNumberFormat="1"/>
    <xf numFmtId="3" fontId="3" fillId="0" borderId="12" xfId="1" applyNumberFormat="1" applyFont="1" applyBorder="1" applyAlignment="1">
      <alignment horizontal="center" wrapText="1"/>
    </xf>
    <xf numFmtId="3" fontId="3" fillId="0" borderId="1" xfId="1" applyNumberFormat="1" applyFont="1" applyBorder="1" applyAlignment="1">
      <alignment horizontal="left" wrapText="1"/>
    </xf>
    <xf numFmtId="3" fontId="1" fillId="0" borderId="7" xfId="1" applyNumberFormat="1" applyFont="1" applyBorder="1" applyAlignment="1"/>
    <xf numFmtId="3" fontId="1" fillId="0" borderId="1" xfId="1" applyNumberFormat="1" applyFont="1" applyBorder="1" applyAlignment="1">
      <alignment horizontal="center" vertical="center"/>
    </xf>
    <xf numFmtId="3" fontId="1" fillId="0" borderId="0" xfId="0" applyNumberFormat="1" applyFont="1"/>
    <xf numFmtId="3" fontId="1" fillId="0" borderId="4" xfId="1" applyNumberFormat="1" applyFont="1" applyBorder="1" applyAlignment="1">
      <alignment horizontal="center" vertical="center"/>
    </xf>
    <xf numFmtId="3" fontId="6" fillId="0" borderId="1" xfId="1" applyNumberFormat="1" applyFont="1" applyBorder="1" applyAlignment="1">
      <alignment horizontal="center"/>
    </xf>
    <xf numFmtId="3" fontId="1" fillId="0" borderId="1" xfId="1" applyNumberFormat="1" applyFont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3" fontId="3" fillId="0" borderId="1" xfId="1" applyNumberFormat="1" applyFont="1" applyFill="1" applyBorder="1" applyAlignment="1">
      <alignment horizontal="center" wrapText="1"/>
    </xf>
    <xf numFmtId="3" fontId="4" fillId="0" borderId="1" xfId="1" applyNumberFormat="1" applyFont="1" applyFill="1" applyBorder="1" applyAlignment="1">
      <alignment horizontal="center" wrapText="1"/>
    </xf>
    <xf numFmtId="0" fontId="0" fillId="0" borderId="2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center"/>
    </xf>
    <xf numFmtId="3" fontId="1" fillId="0" borderId="4" xfId="1" applyNumberFormat="1" applyFont="1" applyBorder="1" applyAlignment="1">
      <alignment horizontal="center" vertical="center" wrapText="1"/>
    </xf>
    <xf numFmtId="1" fontId="3" fillId="0" borderId="2" xfId="1" applyNumberFormat="1" applyFont="1" applyBorder="1" applyAlignment="1">
      <alignment horizontal="center" wrapText="1"/>
    </xf>
    <xf numFmtId="0" fontId="0" fillId="0" borderId="1" xfId="0" applyBorder="1" applyAlignment="1">
      <alignment vertical="center" wrapText="1"/>
    </xf>
    <xf numFmtId="3" fontId="3" fillId="0" borderId="1" xfId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6" fillId="0" borderId="5" xfId="0" applyFont="1" applyBorder="1" applyAlignment="1">
      <alignment horizontal="center" vertical="center" textRotation="90"/>
    </xf>
    <xf numFmtId="0" fontId="6" fillId="0" borderId="6" xfId="0" applyFont="1" applyBorder="1" applyAlignment="1">
      <alignment horizontal="center" vertical="center" textRotation="90"/>
    </xf>
    <xf numFmtId="0" fontId="0" fillId="0" borderId="8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0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textRotation="90"/>
    </xf>
    <xf numFmtId="0" fontId="0" fillId="0" borderId="5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/>
    </xf>
    <xf numFmtId="0" fontId="0" fillId="0" borderId="4" xfId="0" applyBorder="1" applyAlignment="1">
      <alignment horizontal="center"/>
    </xf>
    <xf numFmtId="0" fontId="0" fillId="0" borderId="6" xfId="0" applyBorder="1"/>
    <xf numFmtId="3" fontId="1" fillId="0" borderId="4" xfId="0" applyNumberFormat="1" applyFont="1" applyBorder="1" applyAlignment="1">
      <alignment horizontal="center" vertical="center"/>
    </xf>
    <xf numFmtId="1" fontId="0" fillId="0" borderId="4" xfId="1" applyNumberFormat="1" applyFont="1" applyBorder="1" applyAlignment="1">
      <alignment horizontal="left" vertical="center" wrapText="1"/>
    </xf>
    <xf numFmtId="1" fontId="0" fillId="0" borderId="6" xfId="1" applyNumberFormat="1" applyFont="1" applyBorder="1" applyAlignment="1">
      <alignment horizontal="left" vertical="center" wrapText="1"/>
    </xf>
    <xf numFmtId="3" fontId="1" fillId="0" borderId="6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1" fontId="3" fillId="0" borderId="4" xfId="1" applyNumberFormat="1" applyFont="1" applyBorder="1" applyAlignment="1">
      <alignment horizontal="center" wrapText="1"/>
    </xf>
    <xf numFmtId="1" fontId="3" fillId="0" borderId="6" xfId="1" applyNumberFormat="1" applyFont="1" applyBorder="1" applyAlignment="1">
      <alignment horizontal="center" wrapText="1"/>
    </xf>
    <xf numFmtId="3" fontId="1" fillId="0" borderId="4" xfId="1" applyNumberFormat="1" applyFont="1" applyBorder="1" applyAlignment="1">
      <alignment horizontal="center" vertical="center" wrapText="1"/>
    </xf>
    <xf numFmtId="3" fontId="1" fillId="0" borderId="6" xfId="1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2">
    <cellStyle name="Ezres" xfId="1" builtinId="3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3"/>
  <sheetViews>
    <sheetView tabSelected="1" zoomScale="80" zoomScaleNormal="80" workbookViewId="0">
      <selection activeCell="F32" sqref="F32"/>
    </sheetView>
  </sheetViews>
  <sheetFormatPr defaultColWidth="31.140625" defaultRowHeight="15.75" customHeight="1"/>
  <cols>
    <col min="1" max="1" width="6.140625" customWidth="1"/>
    <col min="2" max="2" width="7.28515625" customWidth="1"/>
    <col min="3" max="3" width="49.140625" customWidth="1"/>
    <col min="4" max="4" width="33.140625" customWidth="1"/>
    <col min="5" max="5" width="12" style="8" customWidth="1"/>
    <col min="6" max="6" width="34.28515625" customWidth="1"/>
    <col min="7" max="7" width="13.5703125" style="15" customWidth="1"/>
    <col min="8" max="8" width="27.28515625" customWidth="1"/>
    <col min="9" max="9" width="15.28515625" style="15" customWidth="1"/>
  </cols>
  <sheetData>
    <row r="1" spans="1:9" ht="15.75" customHeight="1">
      <c r="A1" s="65" t="s">
        <v>19</v>
      </c>
      <c r="B1" s="64"/>
      <c r="C1" s="64"/>
      <c r="D1" s="64"/>
      <c r="E1" s="1" t="s">
        <v>0</v>
      </c>
      <c r="F1" s="17"/>
      <c r="G1" s="1" t="s">
        <v>3</v>
      </c>
      <c r="H1" s="17"/>
      <c r="I1" s="1" t="s">
        <v>4</v>
      </c>
    </row>
    <row r="2" spans="1:9" ht="15.75" customHeight="1">
      <c r="A2" s="71" t="s">
        <v>11</v>
      </c>
      <c r="B2" s="71"/>
      <c r="C2" s="4" t="s">
        <v>2</v>
      </c>
      <c r="D2" s="6"/>
      <c r="E2" s="53">
        <v>10200000</v>
      </c>
      <c r="F2" s="9"/>
      <c r="G2" s="53">
        <f>4*E2</f>
        <v>40800000</v>
      </c>
      <c r="H2" s="17"/>
      <c r="I2" s="53">
        <f>10*E2</f>
        <v>102000000</v>
      </c>
    </row>
    <row r="3" spans="1:9" ht="15.75" customHeight="1">
      <c r="A3" s="71"/>
      <c r="B3" s="71"/>
      <c r="C3" s="5" t="s">
        <v>1</v>
      </c>
      <c r="D3" s="7"/>
      <c r="E3" s="53">
        <v>0</v>
      </c>
      <c r="F3" s="9"/>
      <c r="G3" s="53">
        <f>E23</f>
        <v>8670000</v>
      </c>
      <c r="H3" s="9"/>
      <c r="I3" s="53">
        <f>G23</f>
        <v>44803333</v>
      </c>
    </row>
    <row r="4" spans="1:9" ht="15.75" customHeight="1">
      <c r="A4" s="71"/>
      <c r="B4" s="71"/>
      <c r="C4" s="4" t="s">
        <v>5</v>
      </c>
      <c r="D4" s="6"/>
      <c r="E4" s="53">
        <f>(E13+E14)</f>
        <v>64310000</v>
      </c>
      <c r="F4" s="9"/>
      <c r="G4" s="53">
        <v>42000000</v>
      </c>
      <c r="H4" s="17"/>
      <c r="I4" s="53">
        <v>0</v>
      </c>
    </row>
    <row r="5" spans="1:9" ht="15.75" customHeight="1">
      <c r="A5" s="71"/>
      <c r="B5" s="71"/>
      <c r="C5" s="4" t="s">
        <v>12</v>
      </c>
      <c r="D5" s="6"/>
      <c r="E5" s="54">
        <f>SUM(E4,E3,E2)</f>
        <v>74510000</v>
      </c>
      <c r="F5" s="18"/>
      <c r="G5" s="54">
        <f>SUM(G4,G3,G2)</f>
        <v>91470000</v>
      </c>
      <c r="H5" s="18"/>
      <c r="I5" s="54">
        <f t="shared" ref="I5" si="0">SUM(I4,I3,I2)</f>
        <v>146803333</v>
      </c>
    </row>
    <row r="6" spans="1:9" ht="15.75" customHeight="1">
      <c r="A6" s="66"/>
      <c r="B6" s="72" t="s">
        <v>8</v>
      </c>
      <c r="C6" s="16" t="s">
        <v>6</v>
      </c>
      <c r="D6" s="12"/>
      <c r="E6" s="40"/>
      <c r="F6" s="22"/>
      <c r="G6" s="40"/>
      <c r="H6" s="26"/>
      <c r="I6" s="43"/>
    </row>
    <row r="7" spans="1:9" s="39" customFormat="1" ht="30">
      <c r="A7" s="66"/>
      <c r="B7" s="73"/>
      <c r="C7" s="38"/>
      <c r="D7" s="56" t="s">
        <v>21</v>
      </c>
      <c r="E7" s="50">
        <v>1530000</v>
      </c>
      <c r="F7" s="35"/>
      <c r="G7" s="44"/>
      <c r="H7" s="36"/>
      <c r="I7" s="44"/>
    </row>
    <row r="8" spans="1:9" ht="16.5" customHeight="1">
      <c r="A8" s="66"/>
      <c r="B8" s="73"/>
      <c r="C8" s="33"/>
      <c r="D8" s="12" t="s">
        <v>9</v>
      </c>
      <c r="E8" s="41">
        <f>(E7)</f>
        <v>1530000</v>
      </c>
      <c r="F8" s="12" t="s">
        <v>9</v>
      </c>
      <c r="G8" s="41">
        <f>SUM(G6)</f>
        <v>0</v>
      </c>
      <c r="H8" s="12" t="s">
        <v>9</v>
      </c>
      <c r="I8" s="41">
        <f>SUM(I6)</f>
        <v>0</v>
      </c>
    </row>
    <row r="9" spans="1:9" ht="14.25" customHeight="1">
      <c r="A9" s="66"/>
      <c r="B9" s="73"/>
      <c r="C9" s="16" t="s">
        <v>16</v>
      </c>
      <c r="D9" s="20"/>
      <c r="E9" s="42"/>
      <c r="F9" s="23"/>
      <c r="G9" s="45"/>
      <c r="I9" s="47"/>
    </row>
    <row r="10" spans="1:9" ht="30" customHeight="1">
      <c r="A10" s="66"/>
      <c r="B10" s="73"/>
      <c r="C10" s="63"/>
      <c r="D10" s="60"/>
      <c r="E10" s="50">
        <v>0</v>
      </c>
      <c r="F10" s="60" t="s">
        <v>23</v>
      </c>
      <c r="G10" s="46">
        <v>4666667</v>
      </c>
      <c r="H10" s="25"/>
      <c r="I10" s="48"/>
    </row>
    <row r="11" spans="1:9" ht="15.75" customHeight="1">
      <c r="A11" s="66"/>
      <c r="B11" s="73"/>
      <c r="C11" s="64"/>
      <c r="D11" s="12" t="s">
        <v>9</v>
      </c>
      <c r="E11" s="41">
        <f>SUM(E10)</f>
        <v>0</v>
      </c>
      <c r="F11" s="12" t="s">
        <v>9</v>
      </c>
      <c r="G11" s="41">
        <f>SUM(G10)</f>
        <v>4666667</v>
      </c>
      <c r="H11" s="12" t="s">
        <v>9</v>
      </c>
      <c r="I11" s="41">
        <f>SUM(I10)</f>
        <v>0</v>
      </c>
    </row>
    <row r="12" spans="1:9" ht="15.75" customHeight="1">
      <c r="A12" s="66"/>
      <c r="B12" s="73"/>
      <c r="C12" s="16" t="s">
        <v>7</v>
      </c>
      <c r="D12" s="12"/>
      <c r="E12" s="43"/>
      <c r="F12" s="21"/>
      <c r="G12" s="40"/>
      <c r="H12" s="22"/>
      <c r="I12" s="43"/>
    </row>
    <row r="13" spans="1:9" ht="30" customHeight="1">
      <c r="A13" s="66"/>
      <c r="B13" s="73"/>
      <c r="C13" s="63"/>
      <c r="D13" s="88" t="s">
        <v>17</v>
      </c>
      <c r="E13" s="84">
        <v>64310000</v>
      </c>
      <c r="F13" s="78" t="s">
        <v>23</v>
      </c>
      <c r="G13" s="77">
        <v>42000000</v>
      </c>
      <c r="H13" s="75"/>
      <c r="I13" s="77"/>
    </row>
    <row r="14" spans="1:9" ht="32.25" customHeight="1">
      <c r="A14" s="66"/>
      <c r="B14" s="73"/>
      <c r="C14" s="63"/>
      <c r="D14" s="89"/>
      <c r="E14" s="85"/>
      <c r="F14" s="79"/>
      <c r="G14" s="80"/>
      <c r="H14" s="76"/>
      <c r="I14" s="76"/>
    </row>
    <row r="15" spans="1:9" ht="15.75" customHeight="1">
      <c r="A15" s="66"/>
      <c r="B15" s="73"/>
      <c r="C15" s="64"/>
      <c r="D15" s="12" t="s">
        <v>9</v>
      </c>
      <c r="E15" s="41">
        <f>(E13+E14)</f>
        <v>64310000</v>
      </c>
      <c r="F15" s="12" t="s">
        <v>9</v>
      </c>
      <c r="G15" s="41">
        <f>(G13)</f>
        <v>42000000</v>
      </c>
      <c r="H15" s="12" t="s">
        <v>9</v>
      </c>
      <c r="I15" s="41">
        <f>SUM(I13)</f>
        <v>0</v>
      </c>
    </row>
    <row r="16" spans="1:9" ht="15.75" customHeight="1">
      <c r="A16" s="66"/>
      <c r="B16" s="73"/>
      <c r="C16" s="37" t="s">
        <v>22</v>
      </c>
      <c r="D16" s="13"/>
      <c r="E16" s="40"/>
      <c r="F16" s="13"/>
      <c r="G16" s="40"/>
      <c r="H16" s="13"/>
      <c r="I16" s="40"/>
    </row>
    <row r="17" spans="1:9" ht="30">
      <c r="A17" s="66"/>
      <c r="B17" s="73"/>
      <c r="C17" s="28"/>
      <c r="D17" s="55" t="s">
        <v>25</v>
      </c>
      <c r="E17" s="50">
        <v>0</v>
      </c>
      <c r="F17" s="34"/>
      <c r="G17" s="41"/>
      <c r="H17" s="34"/>
      <c r="I17" s="41"/>
    </row>
    <row r="18" spans="1:9" ht="15.75" customHeight="1">
      <c r="A18" s="66"/>
      <c r="B18" s="73"/>
      <c r="C18" s="29"/>
      <c r="D18" s="13" t="s">
        <v>9</v>
      </c>
      <c r="E18" s="41">
        <v>0</v>
      </c>
      <c r="F18" s="30" t="s">
        <v>9</v>
      </c>
      <c r="G18" s="41">
        <v>0</v>
      </c>
      <c r="H18" s="30" t="s">
        <v>9</v>
      </c>
      <c r="I18" s="41">
        <v>0</v>
      </c>
    </row>
    <row r="19" spans="1:9" ht="15.75" customHeight="1">
      <c r="A19" s="66"/>
      <c r="B19" s="74"/>
      <c r="C19" s="12" t="s">
        <v>10</v>
      </c>
      <c r="D19" s="6"/>
      <c r="E19" s="41">
        <f>(E8+E15+E18)</f>
        <v>65840000</v>
      </c>
      <c r="F19" s="2"/>
      <c r="G19" s="41">
        <f>(G8+G11+G15+G18)</f>
        <v>46666667</v>
      </c>
      <c r="H19" s="2"/>
      <c r="I19" s="41">
        <f>SUM(I15,I11,I8)</f>
        <v>0</v>
      </c>
    </row>
    <row r="20" spans="1:9" ht="15.75" customHeight="1">
      <c r="A20" s="67"/>
      <c r="B20" s="14" t="s">
        <v>13</v>
      </c>
      <c r="C20" s="13"/>
      <c r="D20" s="11"/>
      <c r="E20" s="49">
        <f>(E19)</f>
        <v>65840000</v>
      </c>
      <c r="F20" s="49"/>
      <c r="G20" s="49">
        <f>(G19)</f>
        <v>46666667</v>
      </c>
      <c r="H20" s="49"/>
      <c r="I20" s="49">
        <f>(I19)</f>
        <v>0</v>
      </c>
    </row>
    <row r="21" spans="1:9" s="70" customFormat="1" ht="15.75" customHeight="1">
      <c r="A21" s="68"/>
      <c r="B21" s="69"/>
      <c r="C21" s="69"/>
      <c r="D21" s="69"/>
      <c r="E21" s="69"/>
      <c r="F21" s="69"/>
      <c r="G21" s="69"/>
      <c r="H21" s="69"/>
      <c r="I21" s="69"/>
    </row>
    <row r="22" spans="1:9" ht="15.75" customHeight="1">
      <c r="A22" s="62" t="s">
        <v>14</v>
      </c>
      <c r="B22" s="62"/>
      <c r="C22" s="62"/>
      <c r="D22" s="62"/>
      <c r="E22" s="51">
        <f>(E5-E20)</f>
        <v>8670000</v>
      </c>
      <c r="F22" s="51"/>
      <c r="G22" s="51">
        <f>(G5-G20)</f>
        <v>44803333</v>
      </c>
      <c r="H22" s="51"/>
      <c r="I22" s="51">
        <f>(I5-I20)</f>
        <v>146803333</v>
      </c>
    </row>
    <row r="23" spans="1:9" ht="15.75" customHeight="1">
      <c r="D23" s="24" t="s">
        <v>15</v>
      </c>
      <c r="E23" s="57">
        <f>(E2+E3-E8-E11-E18)</f>
        <v>8670000</v>
      </c>
      <c r="F23" s="52"/>
      <c r="G23" s="57">
        <f>(G2+G3-G8-G11)</f>
        <v>44803333</v>
      </c>
      <c r="H23" s="52"/>
      <c r="I23" s="57">
        <f>(I2+I3-I8-I11-I18)</f>
        <v>146803333</v>
      </c>
    </row>
  </sheetData>
  <sheetProtection formatCells="0" formatColumns="0" formatRows="0" insertColumns="0" insertRows="0" insertHyperlinks="0" deleteColumns="0" deleteRows="0" sort="0" autoFilter="0" pivotTables="0"/>
  <mergeCells count="14">
    <mergeCell ref="A22:D22"/>
    <mergeCell ref="C13:C15"/>
    <mergeCell ref="A1:D1"/>
    <mergeCell ref="A6:A20"/>
    <mergeCell ref="A21:XFD21"/>
    <mergeCell ref="A2:B5"/>
    <mergeCell ref="C10:C11"/>
    <mergeCell ref="B6:B19"/>
    <mergeCell ref="H13:H14"/>
    <mergeCell ref="I13:I14"/>
    <mergeCell ref="F13:F14"/>
    <mergeCell ref="G13:G14"/>
    <mergeCell ref="D13:D14"/>
    <mergeCell ref="E13:E14"/>
  </mergeCells>
  <pageMargins left="0.25" right="0.25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9"/>
  <sheetViews>
    <sheetView zoomScale="80" zoomScaleNormal="80" workbookViewId="0">
      <selection activeCell="B43" sqref="B43"/>
    </sheetView>
  </sheetViews>
  <sheetFormatPr defaultColWidth="31.140625" defaultRowHeight="15"/>
  <cols>
    <col min="1" max="1" width="6.140625" customWidth="1"/>
    <col min="2" max="2" width="7.28515625" customWidth="1"/>
    <col min="3" max="3" width="49.140625" customWidth="1"/>
    <col min="4" max="4" width="33.140625" customWidth="1"/>
    <col min="5" max="5" width="12" style="8" customWidth="1"/>
    <col min="6" max="6" width="34.28515625" customWidth="1"/>
    <col min="7" max="7" width="13.5703125" style="15" customWidth="1"/>
    <col min="8" max="8" width="27.28515625" customWidth="1"/>
    <col min="9" max="9" width="15.28515625" style="15" customWidth="1"/>
  </cols>
  <sheetData>
    <row r="1" spans="1:9" ht="15.75" customHeight="1">
      <c r="A1" s="65" t="s">
        <v>20</v>
      </c>
      <c r="B1" s="64"/>
      <c r="C1" s="64"/>
      <c r="D1" s="64"/>
      <c r="E1" s="1" t="s">
        <v>0</v>
      </c>
      <c r="F1" s="17"/>
      <c r="G1" s="1" t="s">
        <v>3</v>
      </c>
      <c r="H1" s="17"/>
      <c r="I1" s="1" t="s">
        <v>4</v>
      </c>
    </row>
    <row r="2" spans="1:9" ht="15.75" customHeight="1">
      <c r="A2" s="71" t="s">
        <v>11</v>
      </c>
      <c r="B2" s="71"/>
      <c r="C2" s="4" t="s">
        <v>2</v>
      </c>
      <c r="D2" s="6"/>
      <c r="E2" s="53">
        <v>19800000</v>
      </c>
      <c r="F2" s="9"/>
      <c r="G2" s="53">
        <f>4*E2</f>
        <v>79200000</v>
      </c>
      <c r="H2" s="17"/>
      <c r="I2" s="53">
        <f>10*E2</f>
        <v>198000000</v>
      </c>
    </row>
    <row r="3" spans="1:9" ht="15.75" customHeight="1">
      <c r="A3" s="71"/>
      <c r="B3" s="71"/>
      <c r="C3" s="5" t="s">
        <v>1</v>
      </c>
      <c r="D3" s="7"/>
      <c r="E3" s="53">
        <v>0</v>
      </c>
      <c r="F3" s="9"/>
      <c r="G3" s="53">
        <f>E19</f>
        <v>16830000</v>
      </c>
      <c r="H3" s="9"/>
      <c r="I3" s="53">
        <f>G19</f>
        <v>96030000</v>
      </c>
    </row>
    <row r="4" spans="1:9" ht="15.75" customHeight="1">
      <c r="A4" s="71"/>
      <c r="B4" s="71"/>
      <c r="C4" s="4" t="s">
        <v>5</v>
      </c>
      <c r="D4" s="6"/>
      <c r="E4" s="53">
        <v>64885000</v>
      </c>
      <c r="F4" s="9"/>
      <c r="G4" s="53">
        <v>0</v>
      </c>
      <c r="H4" s="17"/>
      <c r="I4" s="61">
        <v>22060000</v>
      </c>
    </row>
    <row r="5" spans="1:9" ht="15.75" customHeight="1">
      <c r="A5" s="71"/>
      <c r="B5" s="71"/>
      <c r="C5" s="4" t="s">
        <v>12</v>
      </c>
      <c r="D5" s="6"/>
      <c r="E5" s="54">
        <f>SUM(E4,E3,E2)</f>
        <v>84685000</v>
      </c>
      <c r="F5" s="18"/>
      <c r="G5" s="54">
        <f>SUM(G4,G3,G2)</f>
        <v>96030000</v>
      </c>
      <c r="H5" s="18"/>
      <c r="I5" s="54">
        <f t="shared" ref="I5" si="0">SUM(I4,I3,I2)</f>
        <v>316090000</v>
      </c>
    </row>
    <row r="6" spans="1:9" ht="15.75" customHeight="1">
      <c r="A6" s="66"/>
      <c r="B6" s="72" t="s">
        <v>8</v>
      </c>
      <c r="C6" s="16" t="s">
        <v>6</v>
      </c>
      <c r="D6" s="12"/>
      <c r="E6" s="40"/>
      <c r="F6" s="22"/>
      <c r="G6" s="40"/>
      <c r="H6" s="26"/>
      <c r="I6" s="43"/>
    </row>
    <row r="7" spans="1:9" ht="30.75">
      <c r="A7" s="66"/>
      <c r="B7" s="73"/>
      <c r="C7" s="32"/>
      <c r="D7" s="19" t="s">
        <v>21</v>
      </c>
      <c r="E7" s="50">
        <v>2970000</v>
      </c>
      <c r="F7" s="2"/>
      <c r="G7" s="41"/>
      <c r="H7" s="1"/>
      <c r="I7" s="41"/>
    </row>
    <row r="8" spans="1:9" ht="16.5" customHeight="1">
      <c r="A8" s="66"/>
      <c r="B8" s="73"/>
      <c r="C8" s="33"/>
      <c r="D8" s="12" t="s">
        <v>9</v>
      </c>
      <c r="E8" s="41">
        <f>(E7)</f>
        <v>2970000</v>
      </c>
      <c r="F8" s="12" t="s">
        <v>9</v>
      </c>
      <c r="G8" s="41">
        <v>0</v>
      </c>
      <c r="H8" s="12" t="s">
        <v>9</v>
      </c>
      <c r="I8" s="41">
        <v>0</v>
      </c>
    </row>
    <row r="9" spans="1:9" ht="14.25" customHeight="1">
      <c r="A9" s="66"/>
      <c r="B9" s="73"/>
      <c r="C9" s="16" t="s">
        <v>16</v>
      </c>
      <c r="D9" s="20"/>
      <c r="E9" s="42"/>
      <c r="F9" s="23"/>
      <c r="G9" s="45"/>
      <c r="I9" s="47"/>
    </row>
    <row r="10" spans="1:9" ht="44.25" customHeight="1">
      <c r="A10" s="66"/>
      <c r="B10" s="73"/>
      <c r="C10" s="63"/>
      <c r="D10" s="27"/>
      <c r="E10" s="58"/>
      <c r="F10" s="25"/>
      <c r="G10" s="46"/>
      <c r="H10" s="31" t="s">
        <v>18</v>
      </c>
      <c r="I10" s="48">
        <v>22060000</v>
      </c>
    </row>
    <row r="11" spans="1:9" ht="15.75" customHeight="1">
      <c r="A11" s="66"/>
      <c r="B11" s="73"/>
      <c r="C11" s="64"/>
      <c r="D11" s="12" t="s">
        <v>9</v>
      </c>
      <c r="E11" s="41">
        <f>SUM(E10)</f>
        <v>0</v>
      </c>
      <c r="F11" s="12" t="s">
        <v>9</v>
      </c>
      <c r="G11" s="41">
        <f>(G10)</f>
        <v>0</v>
      </c>
      <c r="H11" s="12" t="s">
        <v>9</v>
      </c>
      <c r="I11" s="41">
        <f>SUM(I10)</f>
        <v>22060000</v>
      </c>
    </row>
    <row r="12" spans="1:9" ht="15.75" customHeight="1">
      <c r="A12" s="66"/>
      <c r="B12" s="73"/>
      <c r="C12" s="16" t="s">
        <v>7</v>
      </c>
      <c r="D12" s="86" t="s">
        <v>24</v>
      </c>
      <c r="E12" s="84">
        <v>64885000</v>
      </c>
      <c r="F12" s="82"/>
      <c r="G12" s="84"/>
      <c r="H12" s="22"/>
      <c r="I12" s="43"/>
    </row>
    <row r="13" spans="1:9" ht="30" customHeight="1">
      <c r="A13" s="66"/>
      <c r="B13" s="73"/>
      <c r="C13" s="32"/>
      <c r="D13" s="87"/>
      <c r="E13" s="85"/>
      <c r="F13" s="83"/>
      <c r="G13" s="85"/>
      <c r="H13" s="59"/>
      <c r="I13" s="41"/>
    </row>
    <row r="14" spans="1:9" ht="15.75" customHeight="1">
      <c r="A14" s="66"/>
      <c r="B14" s="73"/>
      <c r="C14" s="10"/>
      <c r="D14" s="12" t="s">
        <v>9</v>
      </c>
      <c r="E14" s="41">
        <f>(E12)</f>
        <v>64885000</v>
      </c>
      <c r="F14" s="12" t="s">
        <v>9</v>
      </c>
      <c r="G14" s="41">
        <f>(G13)</f>
        <v>0</v>
      </c>
      <c r="H14" s="12" t="s">
        <v>9</v>
      </c>
      <c r="I14" s="41">
        <v>0</v>
      </c>
    </row>
    <row r="15" spans="1:9" ht="15.75" customHeight="1">
      <c r="A15" s="66"/>
      <c r="B15" s="74"/>
      <c r="C15" s="12" t="s">
        <v>10</v>
      </c>
      <c r="D15" s="6"/>
      <c r="E15" s="41">
        <f>SUM(E14,E11,E8)</f>
        <v>67855000</v>
      </c>
      <c r="F15" s="2"/>
      <c r="G15" s="41">
        <f>(G8+G11+G14)</f>
        <v>0</v>
      </c>
      <c r="H15" s="2"/>
      <c r="I15" s="41">
        <f>SUM(I14,I11,I8)</f>
        <v>22060000</v>
      </c>
    </row>
    <row r="16" spans="1:9" ht="15.75" customHeight="1">
      <c r="A16" s="67"/>
      <c r="B16" s="14" t="s">
        <v>13</v>
      </c>
      <c r="C16" s="13"/>
      <c r="D16" s="11"/>
      <c r="E16" s="49">
        <f>(E15)</f>
        <v>67855000</v>
      </c>
      <c r="F16" s="3"/>
      <c r="G16" s="49">
        <f>(G15)</f>
        <v>0</v>
      </c>
      <c r="H16" s="3"/>
      <c r="I16" s="49">
        <f>(I15)</f>
        <v>22060000</v>
      </c>
    </row>
    <row r="17" spans="1:9" s="68" customFormat="1" ht="15.75" customHeight="1">
      <c r="A17" s="70"/>
      <c r="B17" s="81"/>
      <c r="C17" s="81"/>
      <c r="D17" s="81"/>
      <c r="E17" s="81"/>
      <c r="F17" s="81"/>
      <c r="G17" s="81"/>
      <c r="H17" s="81"/>
      <c r="I17" s="81"/>
    </row>
    <row r="18" spans="1:9" ht="15.75" customHeight="1">
      <c r="A18" s="62" t="s">
        <v>14</v>
      </c>
      <c r="B18" s="62"/>
      <c r="C18" s="62"/>
      <c r="D18" s="62"/>
      <c r="E18" s="51">
        <f>(E5-E16)</f>
        <v>16830000</v>
      </c>
      <c r="F18" s="51"/>
      <c r="G18" s="51">
        <f>(G5-G16)</f>
        <v>96030000</v>
      </c>
      <c r="H18" s="51"/>
      <c r="I18" s="51">
        <f>(I5-I16)</f>
        <v>294030000</v>
      </c>
    </row>
    <row r="19" spans="1:9" ht="15.75" customHeight="1">
      <c r="D19" s="24" t="s">
        <v>15</v>
      </c>
      <c r="E19" s="52">
        <f>(E2+E3-E8-E11)</f>
        <v>16830000</v>
      </c>
      <c r="F19" s="52"/>
      <c r="G19" s="52">
        <f>(G2+G3-G8-G11)</f>
        <v>96030000</v>
      </c>
      <c r="H19" s="52"/>
      <c r="I19" s="52">
        <f>(I2+I3-I8-I11)</f>
        <v>271970000</v>
      </c>
    </row>
  </sheetData>
  <sheetProtection formatCells="0" formatColumns="0" formatRows="0" insertColumns="0" insertRows="0" insertHyperlinks="0" deleteColumns="0" deleteRows="0" sort="0" autoFilter="0" pivotTables="0"/>
  <mergeCells count="11">
    <mergeCell ref="A17:XFD17"/>
    <mergeCell ref="A18:D18"/>
    <mergeCell ref="B6:B15"/>
    <mergeCell ref="C10:C11"/>
    <mergeCell ref="A1:D1"/>
    <mergeCell ref="A2:B5"/>
    <mergeCell ref="A6:A16"/>
    <mergeCell ref="F12:F13"/>
    <mergeCell ref="G12:G13"/>
    <mergeCell ref="D12:D13"/>
    <mergeCell ref="E12:E13"/>
  </mergeCells>
  <pageMargins left="0.25" right="0.25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Ivóvíz</vt:lpstr>
      <vt:lpstr>Szennyvíz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percsi.zsanett</dc:creator>
  <cp:lastModifiedBy>farkas.nikolett</cp:lastModifiedBy>
  <cp:lastPrinted>2016-10-26T13:24:19Z</cp:lastPrinted>
  <dcterms:created xsi:type="dcterms:W3CDTF">2016-10-21T06:05:00Z</dcterms:created>
  <dcterms:modified xsi:type="dcterms:W3CDTF">2017-11-09T15:32:07Z</dcterms:modified>
</cp:coreProperties>
</file>